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XICUBE\home\Drive\DOCUMENTS_Boxi\EXCEL\"/>
    </mc:Choice>
  </mc:AlternateContent>
  <xr:revisionPtr revIDLastSave="0" documentId="13_ncr:1_{F55FA66D-3C5E-474C-9846-83C76BFC93F8}" xr6:coauthVersionLast="47" xr6:coauthVersionMax="47" xr10:uidLastSave="{00000000-0000-0000-0000-000000000000}"/>
  <bookViews>
    <workbookView xWindow="-120" yWindow="-120" windowWidth="29040" windowHeight="15720" xr2:uid="{68F78FE7-D985-447C-BB59-375D013462A9}"/>
  </bookViews>
  <sheets>
    <sheet name="CurrencyXE" sheetId="4" r:id="rId1"/>
    <sheet name="Time to seconds" sheetId="1" r:id="rId2"/>
    <sheet name="$by#" sheetId="2" r:id="rId3"/>
    <sheet name="AnnualSalaryCalculato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F9" i="4"/>
  <c r="M19" i="3"/>
  <c r="N19" i="3" s="1"/>
  <c r="O19" i="3" s="1"/>
  <c r="K19" i="3"/>
  <c r="H19" i="3"/>
  <c r="F19" i="3"/>
  <c r="D19" i="3"/>
  <c r="D2" i="3"/>
  <c r="Q2" i="3" s="1"/>
  <c r="C2" i="2"/>
  <c r="B5" i="1"/>
  <c r="C5" i="1"/>
  <c r="D5" i="1" s="1"/>
  <c r="B6" i="1"/>
  <c r="C6" i="1"/>
  <c r="D6" i="1" s="1"/>
  <c r="B7" i="1"/>
  <c r="C7" i="1"/>
  <c r="B8" i="1"/>
  <c r="C8" i="1"/>
  <c r="D8" i="1" s="1"/>
  <c r="B9" i="1"/>
  <c r="C9" i="1"/>
  <c r="B10" i="1"/>
  <c r="C10" i="1"/>
  <c r="D10" i="1" s="1"/>
  <c r="B11" i="1"/>
  <c r="C11" i="1"/>
  <c r="D11" i="1" s="1"/>
  <c r="B12" i="1"/>
  <c r="C12" i="1"/>
  <c r="B13" i="1"/>
  <c r="C13" i="1"/>
  <c r="B14" i="1"/>
  <c r="C14" i="1"/>
  <c r="D14" i="1" s="1"/>
  <c r="B15" i="1"/>
  <c r="D15" i="1" s="1"/>
  <c r="C15" i="1"/>
  <c r="B16" i="1"/>
  <c r="C16" i="1"/>
  <c r="D16" i="1"/>
  <c r="B17" i="1"/>
  <c r="C17" i="1"/>
  <c r="B18" i="1"/>
  <c r="C18" i="1"/>
  <c r="D18" i="1" s="1"/>
  <c r="B2" i="1"/>
  <c r="B3" i="1"/>
  <c r="B4" i="1"/>
  <c r="C3" i="1"/>
  <c r="C4" i="1"/>
  <c r="C2" i="1"/>
  <c r="P19" i="3" l="1"/>
  <c r="Q19" i="3" s="1"/>
  <c r="I19" i="3"/>
  <c r="P2" i="3"/>
  <c r="D17" i="1"/>
  <c r="D9" i="1"/>
  <c r="D7" i="1"/>
  <c r="D13" i="1"/>
  <c r="D12" i="1"/>
  <c r="D4" i="1"/>
  <c r="D2" i="1"/>
  <c r="D3" i="1"/>
</calcChain>
</file>

<file path=xl/sharedStrings.xml><?xml version="1.0" encoding="utf-8"?>
<sst xmlns="http://schemas.openxmlformats.org/spreadsheetml/2006/main" count="46" uniqueCount="27">
  <si>
    <t># of seconds</t>
  </si>
  <si>
    <t>seconds</t>
  </si>
  <si>
    <t>minutes</t>
  </si>
  <si>
    <t>YTVideoTime</t>
  </si>
  <si>
    <t>Go Fund Me Truckers</t>
  </si>
  <si>
    <t>Annual</t>
  </si>
  <si>
    <t>Hourly</t>
  </si>
  <si>
    <t>Weeks</t>
  </si>
  <si>
    <t>WeeklyHours#</t>
  </si>
  <si>
    <t>ref:https://turbotax.intuit.ca/tips/an-overview-of-federal-tax-rates-286</t>
  </si>
  <si>
    <t>TaxFed [first 50197$]</t>
  </si>
  <si>
    <t>TaxFed [+ 50197$]</t>
  </si>
  <si>
    <t>TaxQC [+ 46295$]</t>
  </si>
  <si>
    <t>TaxQC [- 46295$]</t>
  </si>
  <si>
    <t>Combined [46295$]</t>
  </si>
  <si>
    <t>NET</t>
  </si>
  <si>
    <t>TAXES_COST</t>
  </si>
  <si>
    <t>Combined TAX [46295$]</t>
  </si>
  <si>
    <t>COMB_FED$</t>
  </si>
  <si>
    <t>COMB_QC$</t>
  </si>
  <si>
    <t>NET REVENUE</t>
  </si>
  <si>
    <t>https://ca.talent.com/tax-calculator?salary=75000&amp;from=year&amp;region=Quebec</t>
  </si>
  <si>
    <t>USD</t>
  </si>
  <si>
    <t>HK$</t>
  </si>
  <si>
    <t>CNY</t>
  </si>
  <si>
    <t>Rollaway/ Extra Bed</t>
  </si>
  <si>
    <t>Airport Shuttle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</si>
</sst>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48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44" fontId="3" fillId="0" borderId="0" applyFont="0" applyFill="0" applyBorder="0" applyAlignment="0" applyProtection="0"/>
  </cellStyleXfs>
  <cellXfs count="11">
    <xf numFmtId="0" fontId="0" fillId="0" borderId="0" xfId="0"/>
    <xf numFmtId="20" fontId="0" fillId="0" borderId="0" xfId="0" applyNumberFormat="1"/>
    <xf numFmtId="20" fontId="1" fillId="0" borderId="0" xfId="1" applyNumberFormat="1"/>
    <xf numFmtId="164" fontId="0" fillId="0" borderId="0" xfId="2" applyFont="1"/>
    <xf numFmtId="164" fontId="0" fillId="0" borderId="0" xfId="0" applyNumberFormat="1"/>
    <xf numFmtId="0" fontId="1" fillId="0" borderId="0" xfId="1"/>
    <xf numFmtId="0" fontId="4" fillId="0" borderId="1" xfId="3"/>
    <xf numFmtId="44" fontId="6" fillId="0" borderId="0" xfId="5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2" xfId="4" applyAlignment="1">
      <alignment horizontal="center"/>
    </xf>
  </cellXfs>
  <cellStyles count="6">
    <cellStyle name="Lien hypertexte" xfId="1" builtinId="8"/>
    <cellStyle name="Monétaire" xfId="2" builtinId="4"/>
    <cellStyle name="Monétaire 2" xfId="5" xr:uid="{09D3FD0B-D8AF-48D1-9A66-8AFEE216145E}"/>
    <cellStyle name="Normal" xfId="0" builtinId="0"/>
    <cellStyle name="Titre 1" xfId="3" builtinId="16"/>
    <cellStyle name="Titre 2" xfId="4" builtinId="17"/>
  </cellStyles>
  <dxfs count="1">
    <dxf>
      <numFmt numFmtId="165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D426DF-CB40-4CF2-9FB4-5A158D81548E}" name="Table1" displayName="Table1" ref="A1:D18" totalsRowShown="0">
  <autoFilter ref="A1:D18" xr:uid="{D5D426DF-CB40-4CF2-9FB4-5A158D81548E}"/>
  <tableColumns count="4">
    <tableColumn id="1" xr3:uid="{A88B290E-A1D0-4460-BFD7-EA58709D3B2B}" name="YTVideoTime" dataDxfId="0"/>
    <tableColumn id="2" xr3:uid="{ABEFAD2B-5776-41F1-A5B5-71207A304A2E}" name="minutes">
      <calculatedColumnFormula>HOUR(A2)</calculatedColumnFormula>
    </tableColumn>
    <tableColumn id="3" xr3:uid="{103C2E15-8AC5-4213-B225-8E87059C5748}" name="seconds">
      <calculatedColumnFormula>MINUTE(A2)</calculatedColumnFormula>
    </tableColumn>
    <tableColumn id="4" xr3:uid="{8AD423FE-2F80-4962-9F4B-4B46A63D9805}" name="# of seconds">
      <calculatedColumnFormula>C2+(60*B2)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a.talent.com/tax-calculator?salary=75000&amp;from=year&amp;region=Quebec" TargetMode="External"/><Relationship Id="rId2" Type="http://schemas.openxmlformats.org/officeDocument/2006/relationships/hyperlink" Target="https://turbotax.intuit.ca/tips/an-overview-of-federal-tax-rates-286" TargetMode="External"/><Relationship Id="rId1" Type="http://schemas.openxmlformats.org/officeDocument/2006/relationships/hyperlink" Target="https://turbotax.intuit.ca/tips/an-overview-of-federal-tax-rates-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FC6E-5678-4033-B0C8-BCE85741BA90}">
  <dimension ref="A1:F12"/>
  <sheetViews>
    <sheetView showGridLines="0" tabSelected="1" workbookViewId="0">
      <selection activeCell="D11" sqref="D11"/>
    </sheetView>
  </sheetViews>
  <sheetFormatPr baseColWidth="10" defaultColWidth="9.140625" defaultRowHeight="15" x14ac:dyDescent="0.25"/>
  <cols>
    <col min="6" max="6" width="50.5703125" customWidth="1"/>
  </cols>
  <sheetData>
    <row r="1" spans="1:6" ht="18" thickBot="1" x14ac:dyDescent="0.35">
      <c r="A1" s="10" t="s">
        <v>26</v>
      </c>
      <c r="B1" s="10"/>
      <c r="C1" s="10"/>
      <c r="D1" s="10"/>
      <c r="E1" s="10"/>
    </row>
    <row r="2" spans="1:6" ht="15.75" customHeight="1" thickTop="1" x14ac:dyDescent="0.25">
      <c r="C2" t="s">
        <v>24</v>
      </c>
      <c r="D2" t="s">
        <v>23</v>
      </c>
      <c r="E2" t="s">
        <v>22</v>
      </c>
      <c r="F2" s="7" t="str">
        <f>IF(NOT(ISBLANK(C3)),C3*B3,IF(NOT(ISBLANK(D4)),D4*B4,IF(NOT(ISBLANK(E5)),E5*B5,IF(ISBLANK(C3),""))))</f>
        <v/>
      </c>
    </row>
    <row r="3" spans="1:6" ht="15" customHeight="1" x14ac:dyDescent="0.25">
      <c r="A3" t="s">
        <v>24</v>
      </c>
      <c r="B3">
        <v>0.19</v>
      </c>
      <c r="C3" s="8"/>
      <c r="F3" s="7"/>
    </row>
    <row r="4" spans="1:6" ht="15" customHeight="1" x14ac:dyDescent="0.25">
      <c r="A4" t="s">
        <v>23</v>
      </c>
      <c r="B4">
        <v>0.17</v>
      </c>
      <c r="D4" s="9"/>
      <c r="F4" s="7"/>
    </row>
    <row r="5" spans="1:6" ht="15" customHeight="1" x14ac:dyDescent="0.25">
      <c r="A5" t="s">
        <v>22</v>
      </c>
      <c r="B5">
        <v>1.32</v>
      </c>
      <c r="E5" s="8"/>
      <c r="F5" s="7"/>
    </row>
    <row r="8" spans="1:6" ht="18" thickBot="1" x14ac:dyDescent="0.35">
      <c r="A8" s="10" t="s">
        <v>25</v>
      </c>
      <c r="B8" s="10"/>
      <c r="C8" s="10"/>
      <c r="D8" s="10"/>
      <c r="E8" s="10"/>
    </row>
    <row r="9" spans="1:6" ht="15.75" customHeight="1" thickTop="1" x14ac:dyDescent="0.25">
      <c r="C9" t="s">
        <v>24</v>
      </c>
      <c r="D9" t="s">
        <v>23</v>
      </c>
      <c r="E9" t="s">
        <v>22</v>
      </c>
      <c r="F9" s="7" t="str">
        <f>IF(NOT(ISBLANK(C10)),C10*B10,IF(NOT(ISBLANK(D11)),D11*B11,IF(NOT(ISBLANK(E12)),E12*B12,IF(ISBLANK(C10),""))))</f>
        <v/>
      </c>
    </row>
    <row r="10" spans="1:6" ht="15" customHeight="1" x14ac:dyDescent="0.25">
      <c r="A10" t="s">
        <v>24</v>
      </c>
      <c r="B10">
        <v>0.19</v>
      </c>
      <c r="C10" s="8"/>
      <c r="F10" s="7"/>
    </row>
    <row r="11" spans="1:6" ht="15" customHeight="1" x14ac:dyDescent="0.25">
      <c r="A11" t="s">
        <v>23</v>
      </c>
      <c r="B11">
        <v>0.17</v>
      </c>
      <c r="D11" s="9"/>
      <c r="F11" s="7"/>
    </row>
    <row r="12" spans="1:6" ht="15" customHeight="1" x14ac:dyDescent="0.25">
      <c r="A12" t="s">
        <v>22</v>
      </c>
      <c r="B12">
        <v>1.32</v>
      </c>
      <c r="E12" s="8"/>
      <c r="F12" s="7"/>
    </row>
  </sheetData>
  <mergeCells count="4">
    <mergeCell ref="A1:E1"/>
    <mergeCell ref="F2:F5"/>
    <mergeCell ref="A8:E8"/>
    <mergeCell ref="F9:F1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0F39-D936-4E1D-840E-1DA070F00F94}">
  <dimension ref="A1:D18"/>
  <sheetViews>
    <sheetView workbookViewId="0">
      <selection activeCell="A19" sqref="A19:D47"/>
    </sheetView>
  </sheetViews>
  <sheetFormatPr baseColWidth="10" defaultColWidth="9.140625" defaultRowHeight="15" x14ac:dyDescent="0.25"/>
  <cols>
    <col min="1" max="4" width="11" customWidth="1"/>
  </cols>
  <sheetData>
    <row r="1" spans="1:4" x14ac:dyDescent="0.25">
      <c r="A1" t="s">
        <v>3</v>
      </c>
      <c r="B1" t="s">
        <v>2</v>
      </c>
      <c r="C1" t="s">
        <v>1</v>
      </c>
      <c r="D1" t="s">
        <v>0</v>
      </c>
    </row>
    <row r="2" spans="1:4" x14ac:dyDescent="0.25">
      <c r="A2" s="2">
        <v>9.0277777777777787E-3</v>
      </c>
      <c r="B2">
        <f>HOUR(A2)</f>
        <v>0</v>
      </c>
      <c r="C2">
        <f>MINUTE(A2)</f>
        <v>13</v>
      </c>
      <c r="D2">
        <f>C2+(60*B2)</f>
        <v>13</v>
      </c>
    </row>
    <row r="3" spans="1:4" x14ac:dyDescent="0.25">
      <c r="A3" s="1">
        <v>6.805555555555555E-2</v>
      </c>
      <c r="B3">
        <f>HOUR(A3)</f>
        <v>1</v>
      </c>
      <c r="C3">
        <f>MINUTE(A3)</f>
        <v>38</v>
      </c>
      <c r="D3">
        <f t="shared" ref="D3:D18" si="0">C3+(60*B3)</f>
        <v>98</v>
      </c>
    </row>
    <row r="4" spans="1:4" x14ac:dyDescent="0.25">
      <c r="A4" s="1">
        <v>9.6527777777777768E-2</v>
      </c>
      <c r="B4">
        <f>HOUR(A4)</f>
        <v>2</v>
      </c>
      <c r="C4">
        <f>MINUTE(A4)</f>
        <v>19</v>
      </c>
      <c r="D4">
        <f t="shared" si="0"/>
        <v>139</v>
      </c>
    </row>
    <row r="5" spans="1:4" x14ac:dyDescent="0.25">
      <c r="A5" s="1">
        <v>0.16944444444444443</v>
      </c>
      <c r="B5">
        <f t="shared" ref="B5:B18" si="1">HOUR(A5)</f>
        <v>4</v>
      </c>
      <c r="C5">
        <f t="shared" ref="C5:C18" si="2">MINUTE(A5)</f>
        <v>4</v>
      </c>
      <c r="D5">
        <f t="shared" si="0"/>
        <v>244</v>
      </c>
    </row>
    <row r="6" spans="1:4" x14ac:dyDescent="0.25">
      <c r="A6" s="1">
        <v>0.26874999999999999</v>
      </c>
      <c r="B6">
        <f t="shared" si="1"/>
        <v>6</v>
      </c>
      <c r="C6">
        <f t="shared" si="2"/>
        <v>27</v>
      </c>
      <c r="D6">
        <f t="shared" si="0"/>
        <v>387</v>
      </c>
    </row>
    <row r="7" spans="1:4" x14ac:dyDescent="0.25">
      <c r="A7" s="1">
        <v>0.31666666666666665</v>
      </c>
      <c r="B7">
        <f t="shared" si="1"/>
        <v>7</v>
      </c>
      <c r="C7">
        <f t="shared" si="2"/>
        <v>36</v>
      </c>
      <c r="D7">
        <f t="shared" si="0"/>
        <v>456</v>
      </c>
    </row>
    <row r="8" spans="1:4" x14ac:dyDescent="0.25">
      <c r="A8" s="1">
        <v>0.36458333333333331</v>
      </c>
      <c r="B8">
        <f t="shared" si="1"/>
        <v>8</v>
      </c>
      <c r="C8">
        <f t="shared" si="2"/>
        <v>45</v>
      </c>
      <c r="D8">
        <f t="shared" si="0"/>
        <v>525</v>
      </c>
    </row>
    <row r="9" spans="1:4" x14ac:dyDescent="0.25">
      <c r="A9" s="1">
        <v>0.42986111111111108</v>
      </c>
      <c r="B9">
        <f t="shared" si="1"/>
        <v>10</v>
      </c>
      <c r="C9">
        <f t="shared" si="2"/>
        <v>19</v>
      </c>
      <c r="D9">
        <f t="shared" si="0"/>
        <v>619</v>
      </c>
    </row>
    <row r="10" spans="1:4" x14ac:dyDescent="0.25">
      <c r="A10" s="1">
        <v>0.4513888888888889</v>
      </c>
      <c r="B10">
        <f t="shared" si="1"/>
        <v>10</v>
      </c>
      <c r="C10">
        <f t="shared" si="2"/>
        <v>50</v>
      </c>
      <c r="D10">
        <f t="shared" si="0"/>
        <v>650</v>
      </c>
    </row>
    <row r="11" spans="1:4" x14ac:dyDescent="0.25">
      <c r="A11" s="1">
        <v>0.50277777777777777</v>
      </c>
      <c r="B11">
        <f t="shared" si="1"/>
        <v>12</v>
      </c>
      <c r="C11">
        <f t="shared" si="2"/>
        <v>4</v>
      </c>
      <c r="D11">
        <f t="shared" si="0"/>
        <v>724</v>
      </c>
    </row>
    <row r="12" spans="1:4" x14ac:dyDescent="0.25">
      <c r="A12" s="1">
        <v>0.56458333333333333</v>
      </c>
      <c r="B12">
        <f t="shared" si="1"/>
        <v>13</v>
      </c>
      <c r="C12">
        <f t="shared" si="2"/>
        <v>33</v>
      </c>
      <c r="D12">
        <f t="shared" si="0"/>
        <v>813</v>
      </c>
    </row>
    <row r="13" spans="1:4" x14ac:dyDescent="0.25">
      <c r="A13" s="1">
        <v>0.58819444444444446</v>
      </c>
      <c r="B13">
        <f t="shared" si="1"/>
        <v>14</v>
      </c>
      <c r="C13">
        <f t="shared" si="2"/>
        <v>7</v>
      </c>
      <c r="D13">
        <f t="shared" si="0"/>
        <v>847</v>
      </c>
    </row>
    <row r="14" spans="1:4" x14ac:dyDescent="0.25">
      <c r="A14" s="1">
        <v>0.6069444444444444</v>
      </c>
      <c r="B14">
        <f t="shared" si="1"/>
        <v>14</v>
      </c>
      <c r="C14">
        <f t="shared" si="2"/>
        <v>34</v>
      </c>
      <c r="D14">
        <f t="shared" si="0"/>
        <v>874</v>
      </c>
    </row>
    <row r="15" spans="1:4" x14ac:dyDescent="0.25">
      <c r="A15" s="1">
        <v>0.65833333333333333</v>
      </c>
      <c r="B15">
        <f t="shared" si="1"/>
        <v>15</v>
      </c>
      <c r="C15">
        <f t="shared" si="2"/>
        <v>48</v>
      </c>
      <c r="D15">
        <f t="shared" si="0"/>
        <v>948</v>
      </c>
    </row>
    <row r="16" spans="1:4" x14ac:dyDescent="0.25">
      <c r="A16" s="1">
        <v>0.71736111111111101</v>
      </c>
      <c r="B16">
        <f t="shared" si="1"/>
        <v>17</v>
      </c>
      <c r="C16">
        <f t="shared" si="2"/>
        <v>13</v>
      </c>
      <c r="D16">
        <f t="shared" si="0"/>
        <v>1033</v>
      </c>
    </row>
    <row r="17" spans="1:4" x14ac:dyDescent="0.25">
      <c r="A17" s="1">
        <v>0.73749999999999993</v>
      </c>
      <c r="B17">
        <f t="shared" si="1"/>
        <v>17</v>
      </c>
      <c r="C17">
        <f t="shared" si="2"/>
        <v>42</v>
      </c>
      <c r="D17">
        <f t="shared" si="0"/>
        <v>1062</v>
      </c>
    </row>
    <row r="18" spans="1:4" x14ac:dyDescent="0.25">
      <c r="A18" s="1">
        <v>0.7729166666666667</v>
      </c>
      <c r="B18">
        <f t="shared" si="1"/>
        <v>18</v>
      </c>
      <c r="C18">
        <f t="shared" si="2"/>
        <v>33</v>
      </c>
      <c r="D18">
        <f t="shared" si="0"/>
        <v>1113</v>
      </c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F3A3-A048-4C4A-A8C9-FF8C225441F8}">
  <dimension ref="A1:C2"/>
  <sheetViews>
    <sheetView workbookViewId="0">
      <selection activeCell="C2" sqref="C2"/>
    </sheetView>
  </sheetViews>
  <sheetFormatPr baseColWidth="10" defaultColWidth="9.140625" defaultRowHeight="15" x14ac:dyDescent="0.25"/>
  <cols>
    <col min="1" max="1" width="19.7109375" bestFit="1" customWidth="1"/>
    <col min="2" max="2" width="10.5703125" customWidth="1"/>
    <col min="3" max="3" width="8.7109375" customWidth="1"/>
  </cols>
  <sheetData>
    <row r="1" spans="1:3" x14ac:dyDescent="0.25">
      <c r="A1" t="s">
        <v>4</v>
      </c>
    </row>
    <row r="2" spans="1:3" x14ac:dyDescent="0.25">
      <c r="A2" s="3">
        <v>4200000</v>
      </c>
      <c r="B2">
        <v>55000</v>
      </c>
      <c r="C2" s="4">
        <f>A2/B2</f>
        <v>76.36363636363636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6A43-923D-4673-9896-8F6500D71331}">
  <dimension ref="A1:R34"/>
  <sheetViews>
    <sheetView workbookViewId="0">
      <selection activeCell="E28" sqref="E28:F30"/>
    </sheetView>
  </sheetViews>
  <sheetFormatPr baseColWidth="10" defaultColWidth="9.140625" defaultRowHeight="15" outlineLevelCol="1" x14ac:dyDescent="0.25"/>
  <cols>
    <col min="1" max="1" width="9.28515625" bestFit="1" customWidth="1"/>
    <col min="2" max="2" width="9.140625" bestFit="1" customWidth="1"/>
    <col min="3" max="3" width="18.28515625" bestFit="1" customWidth="1"/>
    <col min="4" max="4" width="8.85546875" bestFit="1" customWidth="1"/>
    <col min="5" max="6" width="18.42578125" customWidth="1" outlineLevel="1"/>
    <col min="7" max="7" width="16.140625" customWidth="1" outlineLevel="1"/>
    <col min="8" max="9" width="16.140625" customWidth="1"/>
    <col min="10" max="10" width="15.7109375" bestFit="1" customWidth="1"/>
    <col min="11" max="11" width="15.7109375" customWidth="1"/>
    <col min="12" max="12" width="15.7109375" bestFit="1" customWidth="1"/>
    <col min="13" max="14" width="15.7109375" customWidth="1"/>
    <col min="15" max="15" width="17.28515625" bestFit="1" customWidth="1"/>
    <col min="16" max="17" width="17.28515625" customWidth="1"/>
  </cols>
  <sheetData>
    <row r="1" spans="1:18" x14ac:dyDescent="0.25">
      <c r="A1" t="s">
        <v>6</v>
      </c>
      <c r="B1" t="s">
        <v>7</v>
      </c>
      <c r="C1" t="s">
        <v>8</v>
      </c>
      <c r="D1" t="s">
        <v>5</v>
      </c>
      <c r="E1" t="s">
        <v>10</v>
      </c>
      <c r="G1" t="s">
        <v>11</v>
      </c>
      <c r="J1" t="s">
        <v>13</v>
      </c>
      <c r="L1" t="s">
        <v>12</v>
      </c>
      <c r="O1" t="s">
        <v>14</v>
      </c>
      <c r="P1" t="s">
        <v>15</v>
      </c>
      <c r="Q1" t="s">
        <v>16</v>
      </c>
    </row>
    <row r="2" spans="1:18" x14ac:dyDescent="0.25">
      <c r="A2">
        <v>27.91</v>
      </c>
      <c r="B2">
        <v>52</v>
      </c>
      <c r="C2">
        <v>37.5</v>
      </c>
      <c r="D2">
        <f>A2*B2*C2</f>
        <v>54424.5</v>
      </c>
      <c r="E2">
        <v>0.15</v>
      </c>
      <c r="G2">
        <v>0.20499999999999999</v>
      </c>
      <c r="J2">
        <v>0.15</v>
      </c>
      <c r="L2">
        <v>0.2</v>
      </c>
      <c r="O2">
        <v>0.3</v>
      </c>
      <c r="P2">
        <f>D2-(D2*O2)</f>
        <v>38097.15</v>
      </c>
      <c r="Q2">
        <f>D2*O2</f>
        <v>16327.349999999999</v>
      </c>
      <c r="R2" s="5" t="s">
        <v>9</v>
      </c>
    </row>
    <row r="3" spans="1:18" x14ac:dyDescent="0.25">
      <c r="B3">
        <v>52</v>
      </c>
      <c r="C3">
        <v>37.5</v>
      </c>
    </row>
    <row r="4" spans="1:18" x14ac:dyDescent="0.25">
      <c r="B4">
        <v>52</v>
      </c>
      <c r="C4">
        <v>37.5</v>
      </c>
    </row>
    <row r="5" spans="1:18" x14ac:dyDescent="0.25">
      <c r="B5">
        <v>52</v>
      </c>
      <c r="C5">
        <v>37.5</v>
      </c>
    </row>
    <row r="6" spans="1:18" x14ac:dyDescent="0.25">
      <c r="B6">
        <v>52</v>
      </c>
      <c r="C6">
        <v>37.5</v>
      </c>
    </row>
    <row r="7" spans="1:18" x14ac:dyDescent="0.25">
      <c r="B7">
        <v>52</v>
      </c>
      <c r="C7">
        <v>37.5</v>
      </c>
    </row>
    <row r="8" spans="1:18" x14ac:dyDescent="0.25">
      <c r="B8">
        <v>52</v>
      </c>
      <c r="C8">
        <v>37.5</v>
      </c>
    </row>
    <row r="9" spans="1:18" x14ac:dyDescent="0.25">
      <c r="B9">
        <v>52</v>
      </c>
      <c r="C9">
        <v>37.5</v>
      </c>
    </row>
    <row r="10" spans="1:18" x14ac:dyDescent="0.25">
      <c r="B10">
        <v>52</v>
      </c>
      <c r="C10">
        <v>37.5</v>
      </c>
    </row>
    <row r="17" spans="1:17" x14ac:dyDescent="0.25">
      <c r="E17">
        <v>50197</v>
      </c>
      <c r="J17">
        <v>46295</v>
      </c>
    </row>
    <row r="18" spans="1:17" ht="20.25" thickBot="1" x14ac:dyDescent="0.35">
      <c r="A18" s="6" t="s">
        <v>5</v>
      </c>
      <c r="B18" s="6" t="s">
        <v>7</v>
      </c>
      <c r="C18" s="6" t="s">
        <v>8</v>
      </c>
      <c r="D18" s="6" t="s">
        <v>6</v>
      </c>
      <c r="E18" s="6" t="s">
        <v>10</v>
      </c>
      <c r="F18" s="6"/>
      <c r="G18" s="6" t="s">
        <v>11</v>
      </c>
      <c r="H18" s="6"/>
      <c r="I18" s="6" t="s">
        <v>18</v>
      </c>
      <c r="J18" s="6" t="s">
        <v>13</v>
      </c>
      <c r="K18" s="6"/>
      <c r="L18" s="6" t="s">
        <v>12</v>
      </c>
      <c r="M18" s="6"/>
      <c r="N18" s="6" t="s">
        <v>19</v>
      </c>
      <c r="O18" s="6" t="s">
        <v>17</v>
      </c>
      <c r="P18" s="6" t="s">
        <v>20</v>
      </c>
      <c r="Q18" s="6" t="s">
        <v>16</v>
      </c>
    </row>
    <row r="19" spans="1:17" ht="15.75" thickTop="1" x14ac:dyDescent="0.25">
      <c r="A19">
        <v>75000</v>
      </c>
      <c r="B19">
        <v>52</v>
      </c>
      <c r="C19">
        <v>37.5</v>
      </c>
      <c r="D19" s="3">
        <f>A19/B19/C19</f>
        <v>38.46153846153846</v>
      </c>
      <c r="E19">
        <v>0.15</v>
      </c>
      <c r="F19">
        <f>IF(A19&gt;50197,$E$17*E19,A19*E19)</f>
        <v>7529.5499999999993</v>
      </c>
      <c r="G19">
        <v>0.20499999999999999</v>
      </c>
      <c r="H19">
        <f>IF(A19&lt;E17,0,(A19-$E$17)*G19)</f>
        <v>5084.6149999999998</v>
      </c>
      <c r="I19">
        <f>F19+H19</f>
        <v>12614.164999999999</v>
      </c>
      <c r="J19">
        <v>0.15</v>
      </c>
      <c r="K19">
        <f>IF(A19&gt;46295,$J$17*J19,A19*J19)</f>
        <v>6944.25</v>
      </c>
      <c r="L19">
        <v>0.2</v>
      </c>
      <c r="M19">
        <f>IF(A19&lt;J17,0,(A19-$J$17)*L19)</f>
        <v>5741</v>
      </c>
      <c r="N19">
        <f>K19+M19</f>
        <v>12685.25</v>
      </c>
      <c r="O19">
        <f>I19+N19</f>
        <v>25299.415000000001</v>
      </c>
      <c r="P19">
        <f>A19-O19</f>
        <v>49700.584999999999</v>
      </c>
      <c r="Q19">
        <f>A19-P19</f>
        <v>25299.415000000001</v>
      </c>
    </row>
    <row r="20" spans="1:17" x14ac:dyDescent="0.25">
      <c r="B20">
        <v>52</v>
      </c>
      <c r="C20">
        <v>37.5</v>
      </c>
    </row>
    <row r="21" spans="1:17" x14ac:dyDescent="0.25">
      <c r="B21">
        <v>52</v>
      </c>
      <c r="C21">
        <v>37.5</v>
      </c>
    </row>
    <row r="22" spans="1:17" x14ac:dyDescent="0.25">
      <c r="B22">
        <v>52</v>
      </c>
      <c r="C22">
        <v>37.5</v>
      </c>
    </row>
    <row r="23" spans="1:17" x14ac:dyDescent="0.25">
      <c r="B23">
        <v>52</v>
      </c>
      <c r="C23">
        <v>37.5</v>
      </c>
    </row>
    <row r="24" spans="1:17" x14ac:dyDescent="0.25">
      <c r="B24">
        <v>52</v>
      </c>
      <c r="C24">
        <v>37.5</v>
      </c>
    </row>
    <row r="25" spans="1:17" x14ac:dyDescent="0.25">
      <c r="B25">
        <v>52</v>
      </c>
      <c r="C25">
        <v>37.5</v>
      </c>
    </row>
    <row r="26" spans="1:17" x14ac:dyDescent="0.25">
      <c r="B26">
        <v>52</v>
      </c>
      <c r="C26">
        <v>37.5</v>
      </c>
    </row>
    <row r="33" spans="1:1" x14ac:dyDescent="0.25">
      <c r="A33" s="5" t="s">
        <v>21</v>
      </c>
    </row>
    <row r="34" spans="1:1" x14ac:dyDescent="0.25">
      <c r="A34" s="5" t="s">
        <v>9</v>
      </c>
    </row>
  </sheetData>
  <hyperlinks>
    <hyperlink ref="R2" r:id="rId1" xr:uid="{91A8AC95-284F-4E7A-9979-87BC6C80E326}"/>
    <hyperlink ref="A34" r:id="rId2" xr:uid="{FFEA4777-4770-4356-97AA-C8A0D56301D5}"/>
    <hyperlink ref="A33" r:id="rId3" xr:uid="{911710DF-512A-43DE-B90B-EC20CF9BEB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CurrencyXE</vt:lpstr>
      <vt:lpstr>Time to seconds</vt:lpstr>
      <vt:lpstr>$by#</vt:lpstr>
      <vt:lpstr>AnnualSalaryCalculator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Luc Trudel</cp:lastModifiedBy>
  <dcterms:created xsi:type="dcterms:W3CDTF">2021-08-28T18:20:07Z</dcterms:created>
  <dcterms:modified xsi:type="dcterms:W3CDTF">2022-11-05T12:29:55Z</dcterms:modified>
</cp:coreProperties>
</file>